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년도\대회\왔썹보드\계획서\"/>
    </mc:Choice>
  </mc:AlternateContent>
  <bookViews>
    <workbookView xWindow="0" yWindow="0" windowWidth="28800" windowHeight="13005"/>
  </bookViews>
  <sheets>
    <sheet name="산출내역서(안)" sheetId="2" r:id="rId1"/>
  </sheets>
  <definedNames>
    <definedName name="_xlnm.Print_Area" localSheetId="0">'산출내역서(안)'!$A$1:$F$39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2" l="1"/>
  <c r="F8" i="2" l="1"/>
  <c r="F7" i="2"/>
  <c r="F6" i="2"/>
  <c r="F5" i="2"/>
  <c r="F4" i="2"/>
  <c r="F3" i="2"/>
  <c r="F9" i="2" s="1"/>
  <c r="F15" i="2"/>
  <c r="F29" i="2"/>
  <c r="F32" i="2"/>
  <c r="F13" i="2"/>
  <c r="F12" i="2"/>
  <c r="F10" i="2"/>
  <c r="F11" i="2"/>
  <c r="F19" i="2" l="1"/>
  <c r="F36" i="2"/>
  <c r="F38" i="2" l="1"/>
  <c r="F39" i="2" l="1"/>
</calcChain>
</file>

<file path=xl/sharedStrings.xml><?xml version="1.0" encoding="utf-8"?>
<sst xmlns="http://schemas.openxmlformats.org/spreadsheetml/2006/main" count="83" uniqueCount="73">
  <si>
    <t>내용</t>
    <phoneticPr fontId="3" type="noConversion"/>
  </si>
  <si>
    <t>산출기초</t>
    <phoneticPr fontId="3" type="noConversion"/>
  </si>
  <si>
    <t>금액</t>
    <phoneticPr fontId="3" type="noConversion"/>
  </si>
  <si>
    <t>소     계</t>
    <phoneticPr fontId="3" type="noConversion"/>
  </si>
  <si>
    <t>구분</t>
    <phoneticPr fontId="3" type="noConversion"/>
  </si>
  <si>
    <t>운영</t>
    <phoneticPr fontId="3" type="noConversion"/>
  </si>
  <si>
    <t>과업명</t>
    <phoneticPr fontId="3" type="noConversion"/>
  </si>
  <si>
    <t>2,000,000원 ⅹ 1식</t>
    <phoneticPr fontId="3" type="noConversion"/>
  </si>
  <si>
    <t>인건비</t>
    <phoneticPr fontId="3" type="noConversion"/>
  </si>
  <si>
    <t>총  사  업  비(부가가치세 포함)</t>
    <phoneticPr fontId="3" type="noConversion"/>
  </si>
  <si>
    <t>「2026 의암호 패들보드 페스타」 행사 대행 용역 예산내역서(안)</t>
    <phoneticPr fontId="3" type="noConversion"/>
  </si>
  <si>
    <t>카누 임차비</t>
    <phoneticPr fontId="3" type="noConversion"/>
  </si>
  <si>
    <t>안전관리</t>
    <phoneticPr fontId="3" type="noConversion"/>
  </si>
  <si>
    <t>참가자 관리</t>
    <phoneticPr fontId="3" type="noConversion"/>
  </si>
  <si>
    <t>행사운영비</t>
    <phoneticPr fontId="3" type="noConversion"/>
  </si>
  <si>
    <t>수상안전인력</t>
    <phoneticPr fontId="3" type="noConversion"/>
  </si>
  <si>
    <t>기념품 구입비</t>
    <phoneticPr fontId="3" type="noConversion"/>
  </si>
  <si>
    <t>100,000원 ⅹ 30대 ⅹ2일</t>
    <phoneticPr fontId="3" type="noConversion"/>
  </si>
  <si>
    <t>1,000,000원 ⅹ 1식</t>
    <phoneticPr fontId="3" type="noConversion"/>
  </si>
  <si>
    <t>참가자 보험가입</t>
    <phoneticPr fontId="3" type="noConversion"/>
  </si>
  <si>
    <t>구급차 운영</t>
    <phoneticPr fontId="3" type="noConversion"/>
  </si>
  <si>
    <t>1,000,000원 ⅹ 1식</t>
    <phoneticPr fontId="3" type="noConversion"/>
  </si>
  <si>
    <t>참가자 모집 및 안내</t>
    <phoneticPr fontId="3" type="noConversion"/>
  </si>
  <si>
    <t>총괄기획(운영, 시스템, 콘텐츠 등)</t>
    <phoneticPr fontId="3" type="noConversion"/>
  </si>
  <si>
    <t>전문심판</t>
    <phoneticPr fontId="3" type="noConversion"/>
  </si>
  <si>
    <t>전문 사회자</t>
    <phoneticPr fontId="3" type="noConversion"/>
  </si>
  <si>
    <t>체험장 전담 강사</t>
    <phoneticPr fontId="3" type="noConversion"/>
  </si>
  <si>
    <t>운영 및 진행인력</t>
    <phoneticPr fontId="3" type="noConversion"/>
  </si>
  <si>
    <t>패들보드 임차비</t>
    <phoneticPr fontId="3" type="noConversion"/>
  </si>
  <si>
    <t>기타 행사운영 물품 제작 및 임차</t>
    <phoneticPr fontId="3" type="noConversion"/>
  </si>
  <si>
    <t>구명조끼 임차</t>
    <phoneticPr fontId="3" type="noConversion"/>
  </si>
  <si>
    <t>100,000원 ⅹ 40대 ⅹ2일</t>
    <phoneticPr fontId="3" type="noConversion"/>
  </si>
  <si>
    <t>5,000원 x 150개 x 2일</t>
    <phoneticPr fontId="3" type="noConversion"/>
  </si>
  <si>
    <t>구조선 운영</t>
    <phoneticPr fontId="3" type="noConversion"/>
  </si>
  <si>
    <t>행산진행 보트 운영</t>
    <phoneticPr fontId="3" type="noConversion"/>
  </si>
  <si>
    <t>300,000원 ⅹ 3대 ⅹ2일</t>
    <phoneticPr fontId="3" type="noConversion"/>
  </si>
  <si>
    <t>300,000원 ⅹ 1대 ⅹ2일</t>
    <phoneticPr fontId="3" type="noConversion"/>
  </si>
  <si>
    <t>시상비(춘천사랑상품권)</t>
    <phoneticPr fontId="3" type="noConversion"/>
  </si>
  <si>
    <t xml:space="preserve">2,000,000원 x 1식 </t>
    <phoneticPr fontId="3" type="noConversion"/>
  </si>
  <si>
    <t>야외 행사장 조성</t>
    <phoneticPr fontId="3" type="noConversion"/>
  </si>
  <si>
    <t>5,000,000원 ⅹ 1식 (차양막, 테이블 및 의자, 수도시설, 탈의실 등)</t>
    <phoneticPr fontId="3" type="noConversion"/>
  </si>
  <si>
    <t>운영본부 및 VIP실</t>
    <phoneticPr fontId="3" type="noConversion"/>
  </si>
  <si>
    <t>바지 사용료(대관비)</t>
    <phoneticPr fontId="3" type="noConversion"/>
  </si>
  <si>
    <t>3,000,000원 ⅹ 2일</t>
    <phoneticPr fontId="3" type="noConversion"/>
  </si>
  <si>
    <t>패들보드 레이싱 경기장 조성</t>
    <phoneticPr fontId="3" type="noConversion"/>
  </si>
  <si>
    <t>패들보드 마라톤 경기장 조성</t>
    <phoneticPr fontId="3" type="noConversion"/>
  </si>
  <si>
    <t>2,000,000원 ⅹ 1식(폰툰 임차 및 설치)</t>
    <phoneticPr fontId="3" type="noConversion"/>
  </si>
  <si>
    <t>경기장 및 
행사장 조성</t>
    <phoneticPr fontId="3" type="noConversion"/>
  </si>
  <si>
    <t>메인무대 설치</t>
    <phoneticPr fontId="3" type="noConversion"/>
  </si>
  <si>
    <t>공연시설(음향, 조명, 빔프로젝트)</t>
    <phoneticPr fontId="3" type="noConversion"/>
  </si>
  <si>
    <t>10,000,000원 ⅹ 1식</t>
    <phoneticPr fontId="3" type="noConversion"/>
  </si>
  <si>
    <t>무대설치(시상식, 개막식 등)</t>
    <phoneticPr fontId="3" type="noConversion"/>
  </si>
  <si>
    <t>5,000,000 x 1식</t>
    <phoneticPr fontId="3" type="noConversion"/>
  </si>
  <si>
    <t>경기장 안내판 제작 및 설치</t>
    <phoneticPr fontId="3" type="noConversion"/>
  </si>
  <si>
    <t>휴게장소 조성</t>
    <phoneticPr fontId="3" type="noConversion"/>
  </si>
  <si>
    <t>환경
조성</t>
    <phoneticPr fontId="3" type="noConversion"/>
  </si>
  <si>
    <t>운영진 식비</t>
    <phoneticPr fontId="3" type="noConversion"/>
  </si>
  <si>
    <t>기타 체험 행사장 조성</t>
    <phoneticPr fontId="3" type="noConversion"/>
  </si>
  <si>
    <t>3,000,000원 ⅹ 1식</t>
    <phoneticPr fontId="3" type="noConversion"/>
  </si>
  <si>
    <t>700,000 x 2회</t>
    <phoneticPr fontId="3" type="noConversion"/>
  </si>
  <si>
    <t>10,000원 x 800명 x 1식</t>
    <phoneticPr fontId="3" type="noConversion"/>
  </si>
  <si>
    <t>안전
관리</t>
    <phoneticPr fontId="3" type="noConversion"/>
  </si>
  <si>
    <t>참가자
관리</t>
    <phoneticPr fontId="3" type="noConversion"/>
  </si>
  <si>
    <t xml:space="preserve">2,500,000원 x 1식 </t>
    <phoneticPr fontId="3" type="noConversion"/>
  </si>
  <si>
    <t>홍보물 제작 및 배포</t>
    <phoneticPr fontId="3" type="noConversion"/>
  </si>
  <si>
    <t>1,500,000원 ⅹ 1식</t>
    <phoneticPr fontId="3" type="noConversion"/>
  </si>
  <si>
    <t>120천원 x 30일 x 3명</t>
    <phoneticPr fontId="3" type="noConversion"/>
  </si>
  <si>
    <t>120천원 x 2일 x 8명</t>
    <phoneticPr fontId="3" type="noConversion"/>
  </si>
  <si>
    <t>120천원 x 2일 x 6명</t>
    <phoneticPr fontId="3" type="noConversion"/>
  </si>
  <si>
    <t xml:space="preserve">120천원 ⅹ 2일 ⅹ 10명 </t>
    <phoneticPr fontId="3" type="noConversion"/>
  </si>
  <si>
    <t>120천원 ⅹ 2일 ⅹ 6명</t>
    <phoneticPr fontId="3" type="noConversion"/>
  </si>
  <si>
    <t>500천원 ⅹ 2일 ⅹ 2명</t>
    <phoneticPr fontId="3" type="noConversion"/>
  </si>
  <si>
    <t>줄넘기 체험존 조성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</si>
</sst>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CE98F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45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4" fillId="0" borderId="0" xfId="2" applyFont="1"/>
    <xf numFmtId="41" fontId="4" fillId="0" borderId="0" xfId="1" applyFont="1">
      <alignment vertical="center"/>
    </xf>
    <xf numFmtId="0" fontId="0" fillId="0" borderId="0" xfId="0" applyAlignment="1">
      <alignment vertical="center" wrapText="1"/>
    </xf>
    <xf numFmtId="0" fontId="6" fillId="0" borderId="1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12" fillId="0" borderId="2" xfId="0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41" fontId="6" fillId="0" borderId="6" xfId="1" applyFont="1" applyFill="1" applyBorder="1">
      <alignment vertical="center"/>
    </xf>
    <xf numFmtId="41" fontId="10" fillId="3" borderId="6" xfId="1" applyFont="1" applyFill="1" applyBorder="1">
      <alignment vertical="center"/>
    </xf>
    <xf numFmtId="41" fontId="6" fillId="0" borderId="8" xfId="1" applyFont="1" applyFill="1" applyBorder="1">
      <alignment vertical="center"/>
    </xf>
    <xf numFmtId="41" fontId="10" fillId="3" borderId="9" xfId="1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4" fillId="0" borderId="13" xfId="0" applyFont="1" applyBorder="1" applyAlignment="1">
      <alignment horizontal="center" vertical="center"/>
    </xf>
    <xf numFmtId="41" fontId="14" fillId="0" borderId="14" xfId="1" applyFont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41" fontId="6" fillId="0" borderId="9" xfId="1" applyFont="1" applyFill="1" applyBorder="1">
      <alignment vertical="center"/>
    </xf>
    <xf numFmtId="41" fontId="10" fillId="2" borderId="16" xfId="1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T전사 원정대 품의서" xfId="2"/>
  </cellStyles>
  <dxfs count="0"/>
  <tableStyles count="0" defaultTableStyle="TableStyleMedium2" defaultPivotStyle="PivotStyleLight16"/>
  <colors>
    <mruColors>
      <color rgb="FFDCE9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view="pageBreakPreview" zoomScaleNormal="100" zoomScaleSheetLayoutView="100" workbookViewId="0">
      <selection activeCell="E14" sqref="E14"/>
    </sheetView>
  </sheetViews>
  <sheetFormatPr defaultRowHeight="16.5"/>
  <cols>
    <col min="1" max="1" width="2.625" customWidth="1"/>
    <col min="2" max="2" width="7.375" customWidth="1"/>
    <col min="3" max="3" width="12.125" customWidth="1"/>
    <col min="4" max="4" width="38.75" customWidth="1"/>
    <col min="5" max="5" width="106" bestFit="1" customWidth="1"/>
    <col min="6" max="6" width="16.375" style="3" customWidth="1"/>
    <col min="7" max="7" width="14.625" bestFit="1" customWidth="1"/>
    <col min="8" max="8" width="13" bestFit="1" customWidth="1"/>
    <col min="9" max="9" width="9.375" bestFit="1" customWidth="1"/>
    <col min="11" max="11" width="16.5" customWidth="1"/>
  </cols>
  <sheetData>
    <row r="1" spans="2:9" ht="32.25" thickBot="1">
      <c r="C1" s="41" t="s">
        <v>10</v>
      </c>
      <c r="D1" s="41"/>
      <c r="E1" s="41"/>
      <c r="F1" s="41"/>
    </row>
    <row r="2" spans="2:9" ht="21.75" customHeight="1" thickBot="1">
      <c r="B2" s="25" t="s">
        <v>4</v>
      </c>
      <c r="C2" s="24" t="s">
        <v>6</v>
      </c>
      <c r="D2" s="15" t="s">
        <v>0</v>
      </c>
      <c r="E2" s="15" t="s">
        <v>1</v>
      </c>
      <c r="F2" s="16" t="s">
        <v>2</v>
      </c>
    </row>
    <row r="3" spans="2:9" ht="21.75" customHeight="1">
      <c r="B3" s="44" t="s">
        <v>5</v>
      </c>
      <c r="C3" s="42" t="s">
        <v>8</v>
      </c>
      <c r="D3" s="20" t="s">
        <v>23</v>
      </c>
      <c r="E3" s="9" t="s">
        <v>66</v>
      </c>
      <c r="F3" s="12">
        <f>120000*30*3</f>
        <v>10800000</v>
      </c>
      <c r="G3" s="1"/>
    </row>
    <row r="4" spans="2:9" ht="21.75" customHeight="1">
      <c r="B4" s="39"/>
      <c r="C4" s="42"/>
      <c r="D4" s="20" t="s">
        <v>24</v>
      </c>
      <c r="E4" s="9" t="s">
        <v>67</v>
      </c>
      <c r="F4" s="12">
        <f>120000*2*8</f>
        <v>1920000</v>
      </c>
      <c r="G4" s="1"/>
    </row>
    <row r="5" spans="2:9" ht="21.75" customHeight="1">
      <c r="B5" s="39"/>
      <c r="C5" s="42"/>
      <c r="D5" s="7" t="s">
        <v>15</v>
      </c>
      <c r="E5" s="9" t="s">
        <v>68</v>
      </c>
      <c r="F5" s="10">
        <f>(120000*2*6)</f>
        <v>1440000</v>
      </c>
      <c r="G5" s="1"/>
    </row>
    <row r="6" spans="2:9" ht="21.75" customHeight="1">
      <c r="B6" s="39"/>
      <c r="C6" s="42"/>
      <c r="D6" s="7" t="s">
        <v>27</v>
      </c>
      <c r="E6" s="5" t="s">
        <v>69</v>
      </c>
      <c r="F6" s="10">
        <f>(120000*2*10)</f>
        <v>2400000</v>
      </c>
      <c r="G6" s="1"/>
    </row>
    <row r="7" spans="2:9" ht="21.75" customHeight="1">
      <c r="B7" s="39"/>
      <c r="C7" s="43"/>
      <c r="D7" s="7" t="s">
        <v>26</v>
      </c>
      <c r="E7" s="5" t="s">
        <v>70</v>
      </c>
      <c r="F7" s="10">
        <f>(120000*2*6)</f>
        <v>1440000</v>
      </c>
    </row>
    <row r="8" spans="2:9" ht="21.75" customHeight="1">
      <c r="B8" s="39"/>
      <c r="C8" s="43"/>
      <c r="D8" s="7" t="s">
        <v>25</v>
      </c>
      <c r="E8" s="5" t="s">
        <v>71</v>
      </c>
      <c r="F8" s="10">
        <f>(500000*2*2)</f>
        <v>2000000</v>
      </c>
    </row>
    <row r="9" spans="2:9" ht="21.75" customHeight="1">
      <c r="B9" s="39"/>
      <c r="C9" s="43"/>
      <c r="D9" s="28" t="s">
        <v>3</v>
      </c>
      <c r="E9" s="29"/>
      <c r="F9" s="11">
        <f>SUM(F3:F8)</f>
        <v>20000000</v>
      </c>
      <c r="G9" s="2"/>
      <c r="H9" s="2"/>
      <c r="I9" s="2"/>
    </row>
    <row r="10" spans="2:9" ht="21.75" customHeight="1">
      <c r="B10" s="39"/>
      <c r="C10" s="27" t="s">
        <v>14</v>
      </c>
      <c r="D10" s="21" t="s">
        <v>28</v>
      </c>
      <c r="E10" s="6" t="s">
        <v>31</v>
      </c>
      <c r="F10" s="10">
        <f>100000*40*2</f>
        <v>8000000</v>
      </c>
    </row>
    <row r="11" spans="2:9" ht="21.75" customHeight="1">
      <c r="B11" s="39"/>
      <c r="C11" s="27"/>
      <c r="D11" s="22" t="s">
        <v>11</v>
      </c>
      <c r="E11" s="6" t="s">
        <v>17</v>
      </c>
      <c r="F11" s="10">
        <f>100000*30*2</f>
        <v>6000000</v>
      </c>
    </row>
    <row r="12" spans="2:9" ht="21.75" customHeight="1">
      <c r="B12" s="39"/>
      <c r="C12" s="27"/>
      <c r="D12" s="22" t="s">
        <v>30</v>
      </c>
      <c r="E12" s="6" t="s">
        <v>32</v>
      </c>
      <c r="F12" s="10">
        <f>5000*150*2</f>
        <v>1500000</v>
      </c>
    </row>
    <row r="13" spans="2:9" ht="21.75" customHeight="1">
      <c r="B13" s="39"/>
      <c r="C13" s="27"/>
      <c r="D13" s="21" t="s">
        <v>34</v>
      </c>
      <c r="E13" s="6" t="s">
        <v>36</v>
      </c>
      <c r="F13" s="10">
        <f>300000*1*2</f>
        <v>600000</v>
      </c>
    </row>
    <row r="14" spans="2:9" ht="21.75" customHeight="1">
      <c r="B14" s="39"/>
      <c r="C14" s="27"/>
      <c r="D14" s="22" t="s">
        <v>64</v>
      </c>
      <c r="E14" s="14" t="s">
        <v>65</v>
      </c>
      <c r="F14" s="10">
        <v>1500000</v>
      </c>
    </row>
    <row r="15" spans="2:9" ht="21.75" customHeight="1">
      <c r="B15" s="39"/>
      <c r="C15" s="27"/>
      <c r="D15" s="22" t="s">
        <v>16</v>
      </c>
      <c r="E15" s="14" t="s">
        <v>60</v>
      </c>
      <c r="F15" s="10">
        <f>10000*800*1</f>
        <v>8000000</v>
      </c>
    </row>
    <row r="16" spans="2:9" ht="21.75" customHeight="1">
      <c r="B16" s="39"/>
      <c r="C16" s="27"/>
      <c r="D16" s="22" t="s">
        <v>37</v>
      </c>
      <c r="E16" s="14" t="s">
        <v>63</v>
      </c>
      <c r="F16" s="10">
        <v>2500000</v>
      </c>
    </row>
    <row r="17" spans="2:6" ht="21.75" customHeight="1">
      <c r="B17" s="39"/>
      <c r="C17" s="27"/>
      <c r="D17" s="22" t="s">
        <v>29</v>
      </c>
      <c r="E17" s="14" t="s">
        <v>18</v>
      </c>
      <c r="F17" s="10">
        <v>1000000</v>
      </c>
    </row>
    <row r="18" spans="2:6" ht="21.75" customHeight="1">
      <c r="B18" s="39"/>
      <c r="C18" s="27"/>
      <c r="D18" s="22" t="s">
        <v>56</v>
      </c>
      <c r="E18" s="14" t="s">
        <v>38</v>
      </c>
      <c r="F18" s="10">
        <v>2000000</v>
      </c>
    </row>
    <row r="19" spans="2:6" ht="21.75" customHeight="1" thickBot="1">
      <c r="B19" s="40"/>
      <c r="C19" s="27"/>
      <c r="D19" s="28" t="s">
        <v>3</v>
      </c>
      <c r="E19" s="29"/>
      <c r="F19" s="11">
        <f>SUM(F10:F18)</f>
        <v>31100000</v>
      </c>
    </row>
    <row r="20" spans="2:6" ht="21.75" customHeight="1">
      <c r="B20" s="36" t="s">
        <v>55</v>
      </c>
      <c r="C20" s="27" t="s">
        <v>47</v>
      </c>
      <c r="D20" s="21" t="s">
        <v>39</v>
      </c>
      <c r="E20" s="14" t="s">
        <v>40</v>
      </c>
      <c r="F20" s="10">
        <v>5000000</v>
      </c>
    </row>
    <row r="21" spans="2:6" ht="21.75" customHeight="1">
      <c r="B21" s="37"/>
      <c r="C21" s="27"/>
      <c r="D21" s="22" t="s">
        <v>41</v>
      </c>
      <c r="E21" s="14" t="s">
        <v>18</v>
      </c>
      <c r="F21" s="10">
        <v>1000000</v>
      </c>
    </row>
    <row r="22" spans="2:6" ht="21.75" customHeight="1">
      <c r="B22" s="37"/>
      <c r="C22" s="27"/>
      <c r="D22" s="22" t="s">
        <v>42</v>
      </c>
      <c r="E22" s="14" t="s">
        <v>43</v>
      </c>
      <c r="F22" s="10">
        <v>6000000</v>
      </c>
    </row>
    <row r="23" spans="2:6" ht="21.75" customHeight="1">
      <c r="B23" s="37"/>
      <c r="C23" s="27"/>
      <c r="D23" s="22" t="s">
        <v>44</v>
      </c>
      <c r="E23" s="14" t="s">
        <v>7</v>
      </c>
      <c r="F23" s="10">
        <v>2000000</v>
      </c>
    </row>
    <row r="24" spans="2:6" ht="21.75" customHeight="1">
      <c r="B24" s="37"/>
      <c r="C24" s="27"/>
      <c r="D24" s="22" t="s">
        <v>45</v>
      </c>
      <c r="E24" s="14" t="s">
        <v>7</v>
      </c>
      <c r="F24" s="10">
        <v>2000000</v>
      </c>
    </row>
    <row r="25" spans="2:6" ht="21.75" customHeight="1">
      <c r="B25" s="37"/>
      <c r="C25" s="27"/>
      <c r="D25" s="22" t="s">
        <v>72</v>
      </c>
      <c r="E25" s="14" t="s">
        <v>46</v>
      </c>
      <c r="F25" s="10">
        <v>2000000</v>
      </c>
    </row>
    <row r="26" spans="2:6" ht="21.75" customHeight="1">
      <c r="B26" s="37"/>
      <c r="C26" s="27"/>
      <c r="D26" s="22" t="s">
        <v>57</v>
      </c>
      <c r="E26" s="14" t="s">
        <v>7</v>
      </c>
      <c r="F26" s="10">
        <v>2000000</v>
      </c>
    </row>
    <row r="27" spans="2:6" ht="21.75" customHeight="1">
      <c r="B27" s="37"/>
      <c r="C27" s="27"/>
      <c r="D27" s="22" t="s">
        <v>53</v>
      </c>
      <c r="E27" s="14" t="s">
        <v>7</v>
      </c>
      <c r="F27" s="10">
        <v>2000000</v>
      </c>
    </row>
    <row r="28" spans="2:6" ht="21.75" customHeight="1">
      <c r="B28" s="37"/>
      <c r="C28" s="27"/>
      <c r="D28" s="22" t="s">
        <v>54</v>
      </c>
      <c r="E28" s="14" t="s">
        <v>7</v>
      </c>
      <c r="F28" s="10">
        <v>2000000</v>
      </c>
    </row>
    <row r="29" spans="2:6" ht="21.75" customHeight="1">
      <c r="B29" s="37"/>
      <c r="C29" s="27"/>
      <c r="D29" s="28" t="s">
        <v>3</v>
      </c>
      <c r="E29" s="29"/>
      <c r="F29" s="11">
        <f>SUM(F20:F28)</f>
        <v>24000000</v>
      </c>
    </row>
    <row r="30" spans="2:6" ht="21.75" customHeight="1">
      <c r="B30" s="37"/>
      <c r="C30" s="27" t="s">
        <v>48</v>
      </c>
      <c r="D30" s="7" t="s">
        <v>49</v>
      </c>
      <c r="E30" s="8" t="s">
        <v>50</v>
      </c>
      <c r="F30" s="10">
        <v>10000000</v>
      </c>
    </row>
    <row r="31" spans="2:6" ht="21.75" customHeight="1">
      <c r="B31" s="37"/>
      <c r="C31" s="27"/>
      <c r="D31" s="23" t="s">
        <v>51</v>
      </c>
      <c r="E31" s="17" t="s">
        <v>52</v>
      </c>
      <c r="F31" s="18">
        <v>5000000</v>
      </c>
    </row>
    <row r="32" spans="2:6" ht="21.75" customHeight="1" thickBot="1">
      <c r="B32" s="38"/>
      <c r="C32" s="27"/>
      <c r="D32" s="31" t="s">
        <v>3</v>
      </c>
      <c r="E32" s="32"/>
      <c r="F32" s="13">
        <f>SUM(F30:F31)</f>
        <v>15000000</v>
      </c>
    </row>
    <row r="33" spans="2:11" ht="21.75" customHeight="1">
      <c r="B33" s="36" t="s">
        <v>61</v>
      </c>
      <c r="C33" s="27" t="s">
        <v>12</v>
      </c>
      <c r="D33" s="7" t="s">
        <v>19</v>
      </c>
      <c r="E33" s="8" t="s">
        <v>21</v>
      </c>
      <c r="F33" s="10">
        <v>1000000</v>
      </c>
    </row>
    <row r="34" spans="2:11" ht="21.75" customHeight="1">
      <c r="B34" s="37"/>
      <c r="C34" s="27"/>
      <c r="D34" s="23" t="s">
        <v>20</v>
      </c>
      <c r="E34" s="17" t="s">
        <v>59</v>
      </c>
      <c r="F34" s="18">
        <v>1400000</v>
      </c>
    </row>
    <row r="35" spans="2:11" ht="21.75" customHeight="1">
      <c r="B35" s="39"/>
      <c r="C35" s="27"/>
      <c r="D35" s="21" t="s">
        <v>33</v>
      </c>
      <c r="E35" s="6" t="s">
        <v>35</v>
      </c>
      <c r="F35" s="10">
        <f>300000*3*2</f>
        <v>1800000</v>
      </c>
    </row>
    <row r="36" spans="2:11" ht="21.75" customHeight="1" thickBot="1">
      <c r="B36" s="40"/>
      <c r="C36" s="27"/>
      <c r="D36" s="31" t="s">
        <v>3</v>
      </c>
      <c r="E36" s="32"/>
      <c r="F36" s="13">
        <f>SUM(F33:F35)</f>
        <v>4200000</v>
      </c>
    </row>
    <row r="37" spans="2:11" ht="21.75" customHeight="1">
      <c r="B37" s="36" t="s">
        <v>62</v>
      </c>
      <c r="C37" s="27" t="s">
        <v>13</v>
      </c>
      <c r="D37" s="7" t="s">
        <v>22</v>
      </c>
      <c r="E37" s="8" t="s">
        <v>58</v>
      </c>
      <c r="F37" s="10">
        <v>3000000</v>
      </c>
    </row>
    <row r="38" spans="2:11" ht="21.75" customHeight="1" thickBot="1">
      <c r="B38" s="40"/>
      <c r="C38" s="30"/>
      <c r="D38" s="31" t="s">
        <v>3</v>
      </c>
      <c r="E38" s="32"/>
      <c r="F38" s="13">
        <f>SUM(F37:F37)</f>
        <v>3000000</v>
      </c>
    </row>
    <row r="39" spans="2:11" ht="21.75" customHeight="1" thickBot="1">
      <c r="B39" s="33" t="s">
        <v>9</v>
      </c>
      <c r="C39" s="34"/>
      <c r="D39" s="34"/>
      <c r="E39" s="35"/>
      <c r="F39" s="19">
        <f>SUM(F9+F19+F29+F32+F36+F38)</f>
        <v>97300000</v>
      </c>
    </row>
    <row r="43" spans="2:11" ht="16.5" customHeight="1">
      <c r="J43" s="4"/>
      <c r="K43" s="4"/>
    </row>
    <row r="44" spans="2:11">
      <c r="J44" s="4"/>
      <c r="K44" s="4"/>
    </row>
    <row r="45" spans="2:11">
      <c r="J45" s="26"/>
      <c r="K45" s="26"/>
    </row>
    <row r="46" spans="2:11">
      <c r="J46" s="26"/>
      <c r="K46" s="26"/>
    </row>
    <row r="47" spans="2:11">
      <c r="J47" s="4"/>
      <c r="K47" s="4"/>
    </row>
    <row r="57" spans="10:10">
      <c r="J57" s="4"/>
    </row>
    <row r="58" spans="10:10">
      <c r="J58" s="4"/>
    </row>
  </sheetData>
  <mergeCells count="20">
    <mergeCell ref="B3:B19"/>
    <mergeCell ref="C1:F1"/>
    <mergeCell ref="C3:C9"/>
    <mergeCell ref="D9:E9"/>
    <mergeCell ref="C10:C19"/>
    <mergeCell ref="D19:E19"/>
    <mergeCell ref="J45:J46"/>
    <mergeCell ref="K45:K46"/>
    <mergeCell ref="C20:C29"/>
    <mergeCell ref="D29:E29"/>
    <mergeCell ref="C37:C38"/>
    <mergeCell ref="D38:E38"/>
    <mergeCell ref="C33:C36"/>
    <mergeCell ref="D36:E36"/>
    <mergeCell ref="C30:C32"/>
    <mergeCell ref="D32:E32"/>
    <mergeCell ref="B39:E39"/>
    <mergeCell ref="B20:B32"/>
    <mergeCell ref="B33:B36"/>
    <mergeCell ref="B37:B38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산출내역서(안)</vt:lpstr>
      <vt:lpstr>'산출내역서(안)'!Print_Area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춘천시청</cp:lastModifiedBy>
  <cp:lastPrinted>2026-06-12T08:13:49Z</cp:lastPrinted>
  <dcterms:created xsi:type="dcterms:W3CDTF">2024-01-15T04:58:02Z</dcterms:created>
  <dcterms:modified xsi:type="dcterms:W3CDTF">2026-07-20T08:21:51Z</dcterms:modified>
</cp:coreProperties>
</file>